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undenzettel" sheetId="1" state="visible" r:id="rId3"/>
    <sheet name="Hinweise" sheetId="2" state="visible" r:id="rId4"/>
  </sheets>
  <definedNames>
    <definedName function="false" hidden="false" localSheetId="0" name="_xlnm.Print_Area" vbProcedure="false">Stundenzettel!$A$1:$J$51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C5" authorId="0">
      <text>
        <r>
          <rPr>
            <sz val="10"/>
            <rFont val="Arial"/>
            <family val="2"/>
          </rPr>
          <t xml:space="preserve">Vorbelegt mit dem aktuellen Monat. Einfach mit 1 bis 12 überschreiben.</t>
        </r>
      </text>
    </comment>
    <comment ref="C7" authorId="0">
      <text>
        <r>
          <rPr>
            <sz val="10"/>
            <rFont val="Arial"/>
            <family val="2"/>
          </rPr>
          <t xml:space="preserve">Gilt Montag bis Freitag. Samstag und Sonntag zählen mit 0:00 Sollzeit.</t>
        </r>
      </text>
    </comment>
  </commentList>
</comments>
</file>

<file path=xl/sharedStrings.xml><?xml version="1.0" encoding="utf-8"?>
<sst xmlns="http://schemas.openxmlformats.org/spreadsheetml/2006/main" count="48" uniqueCount="47">
  <si>
    <t xml:space="preserve">Stundenzettel</t>
  </si>
  <si>
    <t xml:space="preserve">Monatliche Arbeitszeiterfassung nach § 17 MiLoG</t>
  </si>
  <si>
    <t xml:space="preserve">Helfer</t>
  </si>
  <si>
    <t xml:space="preserve">Soll</t>
  </si>
  <si>
    <t xml:space="preserve">Ist</t>
  </si>
  <si>
    <t xml:space="preserve">Name</t>
  </si>
  <si>
    <t xml:space="preserve">Gelbe Felder ausfüllen, der Rest rechnet automatisch.
Uhrzeiten als 07:30 eingeben, Pausen mit von/bis.
Kürzel in Spalte Abw.: U Urlaub, K Krank, F Feiertag, UF unbezahlte Freistellung.
Eintrag spätestens am siebten Kalendertag nach dem Arbeitstag, Aufbewahrung zwei Jahre.
Details und Beispielzeile im Blatt „Hinweise“.</t>
  </si>
  <si>
    <t xml:space="preserve">Personalnummer</t>
  </si>
  <si>
    <t xml:space="preserve">Monat (1 bis 12)</t>
  </si>
  <si>
    <t xml:space="preserve">Jahr</t>
  </si>
  <si>
    <t xml:space="preserve">Soll pro Arbeitstag</t>
  </si>
  <si>
    <t xml:space="preserve">Übertrag Vormonat</t>
  </si>
  <si>
    <t xml:space="preserve">Plus</t>
  </si>
  <si>
    <t xml:space="preserve">Vorzeichen</t>
  </si>
  <si>
    <t xml:space="preserve">Datum</t>
  </si>
  <si>
    <t xml:space="preserve">Tag</t>
  </si>
  <si>
    <t xml:space="preserve">Beginn</t>
  </si>
  <si>
    <t xml:space="preserve">Ende</t>
  </si>
  <si>
    <t xml:space="preserve">Pause von</t>
  </si>
  <si>
    <t xml:space="preserve">Pause bis</t>
  </si>
  <si>
    <t xml:space="preserve">Netto</t>
  </si>
  <si>
    <t xml:space="preserve">Abw.</t>
  </si>
  <si>
    <t xml:space="preserve">Projekt / Objekt</t>
  </si>
  <si>
    <t xml:space="preserve">Bemerkung</t>
  </si>
  <si>
    <t xml:space="preserve">Monatsabschluss</t>
  </si>
  <si>
    <t xml:space="preserve">Arbeitszeit erfasst</t>
  </si>
  <si>
    <t xml:space="preserve">Abwesenheitstage (U, K, F)</t>
  </si>
  <si>
    <t xml:space="preserve">Sollzeit Monat</t>
  </si>
  <si>
    <t xml:space="preserve">Ist-Zeit inkl. U, K, F</t>
  </si>
  <si>
    <t xml:space="preserve">Unterschrift Beschäftigte, Datum</t>
  </si>
  <si>
    <t xml:space="preserve">Unterschrift Vorgesetzte, Datum</t>
  </si>
  <si>
    <t xml:space="preserve">Saldo neu (Übertrag Folgemonat)</t>
  </si>
  <si>
    <t xml:space="preserve">Eintrag spätestens bis zum siebten Kalendertag nach dem Arbeitstag, Aufbewahrung mindestens zwei Jahre (§ 17 MiLoG). Vorlage von TimeStatement, timestatement.com, Stand: Oktober 2026. Digital statt Zettel: Kostenlos testen auf timestatement.com/deutschland/registrieren</t>
  </si>
  <si>
    <t xml:space="preserve">So füllen Sie den Stundenzettel aus</t>
  </si>
  <si>
    <t xml:space="preserve">1. Gelbe Felder ausfüllen. Alle anderen Zellen rechnen automatisch und sind gegen Überschreiben geschützt (Blattschutz ohne Passwort, bei Bedarf über Überprüfen &gt; Blattschutz aufheben lösbar).</t>
  </si>
  <si>
    <t xml:space="preserve">2. Uhrzeiten als Uhrzeit eingeben, zum Beispiel 07:30 oder 16:15. Dezimalstunden wie 7,5 funktionieren nicht.</t>
  </si>
  <si>
    <t xml:space="preserve">3. Pausen mit Uhrzeit von/bis eintragen. Die Netto-Arbeitszeit ergibt sich aus Ende minus Beginn minus Pause. Nachtschichten über Mitternacht werden erkannt.</t>
  </si>
  <si>
    <t xml:space="preserve">4. Abwesenheiten mit Kürzel in der Spalte Abw.: U Urlaub, K Krank, F Feiertag, UF unbezahlte Freistellung. U, K und F zählen mit den Sollstunden des Tages als erfüllt, UF setzt die Sollzeit des Tages auf null.</t>
  </si>
  <si>
    <t xml:space="preserve">5. Sollzeit: Montag bis Freitag gelten die Sollstunden pro Arbeitstag, Samstag und Sonntag null. Bei anderen Arbeitszeitmodellen die Sollstunden anpassen.</t>
  </si>
  <si>
    <t xml:space="preserve">6. Eintrag am selben Tag, spätestens bis zum Ablauf des siebten Kalendertags nach dem Arbeitstag (§ 17 MiLoG). Korrekturen nicht überschreiben, sondern in der Bemerkung begründen.</t>
  </si>
  <si>
    <t xml:space="preserve">7. Aufbewahrung mindestens zwei Jahre ab dem Tag, für den der Eintrag gilt (§ 17 Abs. 1 MiLoG, § 16 Abs. 2 ArbZG). Dient der Zettel als Lohnbeleg, gelten die längeren Fristen für Lohnunterlagen.</t>
  </si>
  <si>
    <t xml:space="preserve">8. Übertrag: Den Saldo des Vormonats als Stunden:Minuten eintragen und daneben Plus oder Minus wählen.</t>
  </si>
  <si>
    <t xml:space="preserve">Beispielzeile</t>
  </si>
  <si>
    <t xml:space="preserve">Mi 14.10.  |  Beginn 07:30  |  Ende 16:15  |  Pause 12:00 bis 12:30  |  Netto 8:15  |  Abw. leer  |  Projekt: Objekt Nordstraße 12  |  Bemerkung: Fahrt 20 Min.</t>
  </si>
  <si>
    <t xml:space="preserve">Rechtlicher Hinweis</t>
  </si>
  <si>
    <t xml:space="preserve">Diese Vorlage erfüllt die Anforderungen des § 17 MiLoG an die Aufzeichnung von Beginn, Ende und Dauer der täglichen Arbeitszeit. Sie ersetzt keine Rechtsberatung. Stand: Oktober 2026.</t>
  </si>
  <si>
    <t xml:space="preserve">Stundenzettel ohne Nachrechnen: TimeStatement erfasst Arbeitszeiten per Stempeluhr, App oder Terminal, rechnet Pausen und Salden selbst und exportiert den Stundenzettel für das Lohnbüro. Kostenlos testen auf timestatement.com.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</si>
</sst>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mm/dd/yy"/>
    <numFmt numFmtId="166" formatCode="General"/>
    <numFmt numFmtId="167" formatCode="0"/>
    <numFmt numFmtId="168" formatCode="[h]:mm"/>
    <numFmt numFmtId="169" formatCode="dd\.mm\."/>
    <numFmt numFmtId="170" formatCode="hh:mm"/>
    <numFmt numFmtId="171" formatCode="@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149E83"/>
      <name val="Arial"/>
      <family val="0"/>
      <charset val="1"/>
    </font>
    <font>
      <sz val="9"/>
      <color rgb="FF5F6F7F"/>
      <name val="Arial"/>
      <family val="0"/>
      <charset val="1"/>
    </font>
    <font>
      <sz val="9"/>
      <color rgb="FF2C3E5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2C3E50"/>
      <name val="Arial"/>
      <family val="0"/>
      <charset val="1"/>
    </font>
    <font>
      <b val="true"/>
      <sz val="10"/>
      <color rgb="FF2C3E50"/>
      <name val="Arial"/>
      <family val="0"/>
      <charset val="1"/>
    </font>
    <font>
      <sz val="8"/>
      <color rgb="FF5F6F7F"/>
      <name val="Arial"/>
      <family val="0"/>
      <charset val="1"/>
    </font>
    <font>
      <b val="true"/>
      <sz val="11"/>
      <color rgb="FF149E83"/>
      <name val="Arial"/>
      <family val="0"/>
      <charset val="1"/>
    </font>
    <font>
      <sz val="10"/>
      <name val="Arial"/>
      <family val="2"/>
    </font>
    <font>
      <b val="true"/>
      <sz val="14"/>
      <color rgb="FF149E83"/>
      <name val="Arial"/>
      <family val="0"/>
      <charset val="1"/>
    </font>
    <font>
      <b val="true"/>
      <sz val="12"/>
      <color rgb="FF2C3E5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9DB"/>
        <bgColor rgb="FFF3F6F8"/>
      </patternFill>
    </fill>
    <fill>
      <patternFill patternType="solid">
        <fgColor rgb="FFEAF8F4"/>
        <bgColor rgb="FFF3F6F8"/>
      </patternFill>
    </fill>
    <fill>
      <patternFill patternType="solid">
        <fgColor rgb="FF18BC9C"/>
        <bgColor rgb="FF149E8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DDE4EA"/>
      </left>
      <right style="thin">
        <color rgb="FFDDE4EA"/>
      </right>
      <top style="thin">
        <color rgb="FFDDE4EA"/>
      </top>
      <bottom style="thin">
        <color rgb="FFDDE4EA"/>
      </bottom>
      <diagonal/>
    </border>
    <border diagonalUp="false" diagonalDown="false">
      <left/>
      <right/>
      <top/>
      <bottom style="thin">
        <color rgb="FF2C3E5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3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12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>
          <bgColor rgb="FFF3F6F8"/>
        </patternFill>
      </fill>
    </dxf>
    <dxf>
      <font>
        <color rgb="FFFFFFFF"/>
      </font>
      <fill>
        <patternFill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9DB"/>
      <rgbColor rgb="FFEAF8F4"/>
      <rgbColor rgb="FF660066"/>
      <rgbColor rgb="FFFF8080"/>
      <rgbColor rgb="FF0066CC"/>
      <rgbColor rgb="FFDDE4EA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3F6F8"/>
      <rgbColor rgb="FFCCFFCC"/>
      <rgbColor rgb="FFFFFF99"/>
      <rgbColor rgb="FF99CCFF"/>
      <rgbColor rgb="FFFF99CC"/>
      <rgbColor rgb="FFCC99FF"/>
      <rgbColor rgb="FFFFCC99"/>
      <rgbColor rgb="FF3366FF"/>
      <rgbColor rgb="FF18BC9C"/>
      <rgbColor rgb="FF99CC00"/>
      <rgbColor rgb="FFFFCC00"/>
      <rgbColor rgb="FFFF9900"/>
      <rgbColor rgb="FFFF6600"/>
      <rgbColor rgb="FF5F6F7F"/>
      <rgbColor rgb="FF969696"/>
      <rgbColor rgb="FF003366"/>
      <rgbColor rgb="FF149E83"/>
      <rgbColor rgb="FF003300"/>
      <rgbColor rgb="FF333300"/>
      <rgbColor rgb="FF993300"/>
      <rgbColor rgb="FF993366"/>
      <rgbColor rgb="FF333399"/>
      <rgbColor rgb="FF2C3E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5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0" topLeftCell="A11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4" min="2" style="0" width="8"/>
    <col collapsed="false" customWidth="true" hidden="false" outlineLevel="0" max="6" min="5" style="0" width="9"/>
    <col collapsed="false" customWidth="true" hidden="false" outlineLevel="0" max="7" min="7" style="0" width="8"/>
    <col collapsed="false" customWidth="true" hidden="false" outlineLevel="0" max="8" min="8" style="0" width="6"/>
    <col collapsed="false" customWidth="true" hidden="false" outlineLevel="0" max="9" min="9" style="0" width="24"/>
    <col collapsed="false" customWidth="true" hidden="false" outlineLevel="0" max="10" min="10" style="0" width="26"/>
    <col collapsed="false" customWidth="true" hidden="false" outlineLevel="0" max="11" min="11" style="0" width="2"/>
    <col collapsed="false" customWidth="true" hidden="true" outlineLevel="0" max="14" min="12" style="0" width="9"/>
  </cols>
  <sheetData>
    <row r="1" customFormat="false" ht="27.75" hidden="false" customHeight="true" outlineLevel="0" collapsed="false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</row>
    <row r="2" customFormat="false" ht="15" hidden="false" customHeight="false" outlineLevel="0" collapsed="false">
      <c r="L2" s="0" t="s">
        <v>2</v>
      </c>
      <c r="M2" s="0" t="s">
        <v>3</v>
      </c>
      <c r="N2" s="0" t="s">
        <v>4</v>
      </c>
    </row>
    <row r="3" customFormat="false" ht="15" hidden="false" customHeight="true" outlineLevel="0" collapsed="false">
      <c r="A3" s="3" t="s">
        <v>5</v>
      </c>
      <c r="B3" s="3"/>
      <c r="C3" s="4"/>
      <c r="D3" s="4"/>
      <c r="G3" s="5" t="s">
        <v>6</v>
      </c>
      <c r="H3" s="5"/>
      <c r="I3" s="5"/>
      <c r="J3" s="5"/>
      <c r="L3" s="6" t="n">
        <f aca="false">DATE($C$6,$C$5,1)</f>
        <v>46296</v>
      </c>
    </row>
    <row r="4" customFormat="false" ht="15" hidden="false" customHeight="false" outlineLevel="0" collapsed="false">
      <c r="A4" s="3" t="s">
        <v>7</v>
      </c>
      <c r="B4" s="3"/>
      <c r="C4" s="4"/>
      <c r="D4" s="4"/>
      <c r="G4" s="5"/>
      <c r="H4" s="5"/>
      <c r="I4" s="5"/>
      <c r="J4" s="5"/>
      <c r="L4" s="7" t="n">
        <f aca="false">DAY(EOMONTH($L$3,0))</f>
        <v>31</v>
      </c>
    </row>
    <row r="5" customFormat="false" ht="15" hidden="false" customHeight="false" outlineLevel="0" collapsed="false">
      <c r="A5" s="3" t="s">
        <v>8</v>
      </c>
      <c r="B5" s="3"/>
      <c r="C5" s="8" t="n">
        <f aca="true">MONTH(TODAY())</f>
        <v>10</v>
      </c>
      <c r="D5" s="8"/>
      <c r="G5" s="5"/>
      <c r="H5" s="5"/>
      <c r="I5" s="5"/>
      <c r="J5" s="5"/>
    </row>
    <row r="6" customFormat="false" ht="15" hidden="false" customHeight="false" outlineLevel="0" collapsed="false">
      <c r="A6" s="3" t="s">
        <v>9</v>
      </c>
      <c r="B6" s="3"/>
      <c r="C6" s="8" t="n">
        <f aca="true">YEAR(TODAY())</f>
        <v>2026</v>
      </c>
      <c r="D6" s="8"/>
      <c r="G6" s="5"/>
      <c r="H6" s="5"/>
      <c r="I6" s="5"/>
      <c r="J6" s="5"/>
    </row>
    <row r="7" customFormat="false" ht="15" hidden="false" customHeight="false" outlineLevel="0" collapsed="false">
      <c r="A7" s="3" t="s">
        <v>10</v>
      </c>
      <c r="B7" s="3"/>
      <c r="C7" s="9" t="n">
        <v>0.333333333333333</v>
      </c>
      <c r="D7" s="9"/>
      <c r="G7" s="5"/>
      <c r="H7" s="5"/>
      <c r="I7" s="5"/>
      <c r="J7" s="5"/>
    </row>
    <row r="8" customFormat="false" ht="15" hidden="false" customHeight="false" outlineLevel="0" collapsed="false">
      <c r="A8" s="3" t="s">
        <v>11</v>
      </c>
      <c r="B8" s="3"/>
      <c r="C8" s="9" t="n">
        <v>0</v>
      </c>
      <c r="D8" s="9"/>
      <c r="E8" s="10" t="s">
        <v>12</v>
      </c>
      <c r="F8" s="11" t="s">
        <v>13</v>
      </c>
      <c r="G8" s="5"/>
      <c r="H8" s="5"/>
      <c r="I8" s="5"/>
      <c r="J8" s="5"/>
    </row>
    <row r="10" customFormat="false" ht="30" hidden="false" customHeight="true" outlineLevel="0" collapsed="false">
      <c r="A10" s="12" t="s">
        <v>14</v>
      </c>
      <c r="B10" s="12" t="s">
        <v>15</v>
      </c>
      <c r="C10" s="12" t="s">
        <v>16</v>
      </c>
      <c r="D10" s="12" t="s">
        <v>17</v>
      </c>
      <c r="E10" s="12" t="s">
        <v>18</v>
      </c>
      <c r="F10" s="12" t="s">
        <v>19</v>
      </c>
      <c r="G10" s="12" t="s">
        <v>20</v>
      </c>
      <c r="H10" s="12" t="s">
        <v>21</v>
      </c>
      <c r="I10" s="12" t="s">
        <v>22</v>
      </c>
      <c r="J10" s="12" t="s">
        <v>23</v>
      </c>
    </row>
    <row r="11" customFormat="false" ht="16.5" hidden="false" customHeight="true" outlineLevel="0" collapsed="false">
      <c r="A11" s="13" t="n">
        <f aca="false">IF(1&lt;=$L$4,$L$3+1-1,"")</f>
        <v>46296</v>
      </c>
      <c r="B11" s="14" t="str">
        <f aca="false">IF(A11="","",CHOOSE(WEEKDAY(A11,2),"Mo","Di","Mi","Do","Fr","Sa","So"))</f>
        <v>Do</v>
      </c>
      <c r="C11" s="15"/>
      <c r="D11" s="15"/>
      <c r="E11" s="15"/>
      <c r="F11" s="15"/>
      <c r="G11" s="16" t="str">
        <f aca="false">IF(OR(C11="",D11=""),"",MOD(D11-C11,1)-IF(AND(E11&lt;&gt;"",F11&lt;&gt;""),MOD(F11-E11,1),0))</f>
        <v/>
      </c>
      <c r="H11" s="4"/>
      <c r="I11" s="17"/>
      <c r="J11" s="17"/>
      <c r="M11" s="18" t="n">
        <f aca="false">IF(A11="",0,IF(H11="UF",0,IF(WEEKDAY(A11,2)&lt;=5,$C$7,0)))</f>
        <v>0.333333333333333</v>
      </c>
      <c r="N11" s="18" t="n">
        <f aca="false">IF(A11="",0,IF(OR(H11="U",H11="K",H11="F"),M11,IF(G11="",0,G11)))</f>
        <v>0</v>
      </c>
    </row>
    <row r="12" customFormat="false" ht="16.5" hidden="false" customHeight="true" outlineLevel="0" collapsed="false">
      <c r="A12" s="13" t="n">
        <f aca="false">IF(2&lt;=$L$4,$L$3+2-1,"")</f>
        <v>46297</v>
      </c>
      <c r="B12" s="14" t="str">
        <f aca="false">IF(A12="","",CHOOSE(WEEKDAY(A12,2),"Mo","Di","Mi","Do","Fr","Sa","So"))</f>
        <v>Fr</v>
      </c>
      <c r="C12" s="15"/>
      <c r="D12" s="15"/>
      <c r="E12" s="15"/>
      <c r="F12" s="15"/>
      <c r="G12" s="16" t="str">
        <f aca="false">IF(OR(C12="",D12=""),"",MOD(D12-C12,1)-IF(AND(E12&lt;&gt;"",F12&lt;&gt;""),MOD(F12-E12,1),0))</f>
        <v/>
      </c>
      <c r="H12" s="4"/>
      <c r="I12" s="17"/>
      <c r="J12" s="17"/>
      <c r="M12" s="18" t="n">
        <f aca="false">IF(A12="",0,IF(H12="UF",0,IF(WEEKDAY(A12,2)&lt;=5,$C$7,0)))</f>
        <v>0.333333333333333</v>
      </c>
      <c r="N12" s="18" t="n">
        <f aca="false">IF(A12="",0,IF(OR(H12="U",H12="K",H12="F"),M12,IF(G12="",0,G12)))</f>
        <v>0</v>
      </c>
    </row>
    <row r="13" customFormat="false" ht="16.5" hidden="false" customHeight="true" outlineLevel="0" collapsed="false">
      <c r="A13" s="13" t="n">
        <f aca="false">IF(3&lt;=$L$4,$L$3+3-1,"")</f>
        <v>46298</v>
      </c>
      <c r="B13" s="14" t="str">
        <f aca="false">IF(A13="","",CHOOSE(WEEKDAY(A13,2),"Mo","Di","Mi","Do","Fr","Sa","So"))</f>
        <v>Sa</v>
      </c>
      <c r="C13" s="15"/>
      <c r="D13" s="15"/>
      <c r="E13" s="15"/>
      <c r="F13" s="15"/>
      <c r="G13" s="16" t="str">
        <f aca="false">IF(OR(C13="",D13=""),"",MOD(D13-C13,1)-IF(AND(E13&lt;&gt;"",F13&lt;&gt;""),MOD(F13-E13,1),0))</f>
        <v/>
      </c>
      <c r="H13" s="4"/>
      <c r="I13" s="17"/>
      <c r="J13" s="17"/>
      <c r="M13" s="18" t="n">
        <f aca="false">IF(A13="",0,IF(H13="UF",0,IF(WEEKDAY(A13,2)&lt;=5,$C$7,0)))</f>
        <v>0</v>
      </c>
      <c r="N13" s="18" t="n">
        <f aca="false">IF(A13="",0,IF(OR(H13="U",H13="K",H13="F"),M13,IF(G13="",0,G13)))</f>
        <v>0</v>
      </c>
    </row>
    <row r="14" customFormat="false" ht="16.5" hidden="false" customHeight="true" outlineLevel="0" collapsed="false">
      <c r="A14" s="13" t="n">
        <f aca="false">IF(4&lt;=$L$4,$L$3+4-1,"")</f>
        <v>46299</v>
      </c>
      <c r="B14" s="14" t="str">
        <f aca="false">IF(A14="","",CHOOSE(WEEKDAY(A14,2),"Mo","Di","Mi","Do","Fr","Sa","So"))</f>
        <v>So</v>
      </c>
      <c r="C14" s="15"/>
      <c r="D14" s="15"/>
      <c r="E14" s="15"/>
      <c r="F14" s="15"/>
      <c r="G14" s="16" t="str">
        <f aca="false">IF(OR(C14="",D14=""),"",MOD(D14-C14,1)-IF(AND(E14&lt;&gt;"",F14&lt;&gt;""),MOD(F14-E14,1),0))</f>
        <v/>
      </c>
      <c r="H14" s="4"/>
      <c r="I14" s="17"/>
      <c r="J14" s="17"/>
      <c r="M14" s="18" t="n">
        <f aca="false">IF(A14="",0,IF(H14="UF",0,IF(WEEKDAY(A14,2)&lt;=5,$C$7,0)))</f>
        <v>0</v>
      </c>
      <c r="N14" s="18" t="n">
        <f aca="false">IF(A14="",0,IF(OR(H14="U",H14="K",H14="F"),M14,IF(G14="",0,G14)))</f>
        <v>0</v>
      </c>
    </row>
    <row r="15" customFormat="false" ht="16.5" hidden="false" customHeight="true" outlineLevel="0" collapsed="false">
      <c r="A15" s="13" t="n">
        <f aca="false">IF(5&lt;=$L$4,$L$3+5-1,"")</f>
        <v>46300</v>
      </c>
      <c r="B15" s="14" t="str">
        <f aca="false">IF(A15="","",CHOOSE(WEEKDAY(A15,2),"Mo","Di","Mi","Do","Fr","Sa","So"))</f>
        <v>Mo</v>
      </c>
      <c r="C15" s="15"/>
      <c r="D15" s="15"/>
      <c r="E15" s="15"/>
      <c r="F15" s="15"/>
      <c r="G15" s="16" t="str">
        <f aca="false">IF(OR(C15="",D15=""),"",MOD(D15-C15,1)-IF(AND(E15&lt;&gt;"",F15&lt;&gt;""),MOD(F15-E15,1),0))</f>
        <v/>
      </c>
      <c r="H15" s="4"/>
      <c r="I15" s="17"/>
      <c r="J15" s="17"/>
      <c r="M15" s="18" t="n">
        <f aca="false">IF(A15="",0,IF(H15="UF",0,IF(WEEKDAY(A15,2)&lt;=5,$C$7,0)))</f>
        <v>0.333333333333333</v>
      </c>
      <c r="N15" s="18" t="n">
        <f aca="false">IF(A15="",0,IF(OR(H15="U",H15="K",H15="F"),M15,IF(G15="",0,G15)))</f>
        <v>0</v>
      </c>
    </row>
    <row r="16" customFormat="false" ht="16.5" hidden="false" customHeight="true" outlineLevel="0" collapsed="false">
      <c r="A16" s="13" t="n">
        <f aca="false">IF(6&lt;=$L$4,$L$3+6-1,"")</f>
        <v>46301</v>
      </c>
      <c r="B16" s="14" t="str">
        <f aca="false">IF(A16="","",CHOOSE(WEEKDAY(A16,2),"Mo","Di","Mi","Do","Fr","Sa","So"))</f>
        <v>Di</v>
      </c>
      <c r="C16" s="15"/>
      <c r="D16" s="15"/>
      <c r="E16" s="15"/>
      <c r="F16" s="15"/>
      <c r="G16" s="16" t="str">
        <f aca="false">IF(OR(C16="",D16=""),"",MOD(D16-C16,1)-IF(AND(E16&lt;&gt;"",F16&lt;&gt;""),MOD(F16-E16,1),0))</f>
        <v/>
      </c>
      <c r="H16" s="4"/>
      <c r="I16" s="17"/>
      <c r="J16" s="17"/>
      <c r="M16" s="18" t="n">
        <f aca="false">IF(A16="",0,IF(H16="UF",0,IF(WEEKDAY(A16,2)&lt;=5,$C$7,0)))</f>
        <v>0.333333333333333</v>
      </c>
      <c r="N16" s="18" t="n">
        <f aca="false">IF(A16="",0,IF(OR(H16="U",H16="K",H16="F"),M16,IF(G16="",0,G16)))</f>
        <v>0</v>
      </c>
    </row>
    <row r="17" customFormat="false" ht="16.5" hidden="false" customHeight="true" outlineLevel="0" collapsed="false">
      <c r="A17" s="13" t="n">
        <f aca="false">IF(7&lt;=$L$4,$L$3+7-1,"")</f>
        <v>46302</v>
      </c>
      <c r="B17" s="14" t="str">
        <f aca="false">IF(A17="","",CHOOSE(WEEKDAY(A17,2),"Mo","Di","Mi","Do","Fr","Sa","So"))</f>
        <v>Mi</v>
      </c>
      <c r="C17" s="15"/>
      <c r="D17" s="15"/>
      <c r="E17" s="15"/>
      <c r="F17" s="15"/>
      <c r="G17" s="16" t="str">
        <f aca="false">IF(OR(C17="",D17=""),"",MOD(D17-C17,1)-IF(AND(E17&lt;&gt;"",F17&lt;&gt;""),MOD(F17-E17,1),0))</f>
        <v/>
      </c>
      <c r="H17" s="4"/>
      <c r="I17" s="17"/>
      <c r="J17" s="17"/>
      <c r="M17" s="18" t="n">
        <f aca="false">IF(A17="",0,IF(H17="UF",0,IF(WEEKDAY(A17,2)&lt;=5,$C$7,0)))</f>
        <v>0.333333333333333</v>
      </c>
      <c r="N17" s="18" t="n">
        <f aca="false">IF(A17="",0,IF(OR(H17="U",H17="K",H17="F"),M17,IF(G17="",0,G17)))</f>
        <v>0</v>
      </c>
    </row>
    <row r="18" customFormat="false" ht="16.5" hidden="false" customHeight="true" outlineLevel="0" collapsed="false">
      <c r="A18" s="13" t="n">
        <f aca="false">IF(8&lt;=$L$4,$L$3+8-1,"")</f>
        <v>46303</v>
      </c>
      <c r="B18" s="14" t="str">
        <f aca="false">IF(A18="","",CHOOSE(WEEKDAY(A18,2),"Mo","Di","Mi","Do","Fr","Sa","So"))</f>
        <v>Do</v>
      </c>
      <c r="C18" s="15"/>
      <c r="D18" s="15"/>
      <c r="E18" s="15"/>
      <c r="F18" s="15"/>
      <c r="G18" s="16" t="str">
        <f aca="false">IF(OR(C18="",D18=""),"",MOD(D18-C18,1)-IF(AND(E18&lt;&gt;"",F18&lt;&gt;""),MOD(F18-E18,1),0))</f>
        <v/>
      </c>
      <c r="H18" s="4"/>
      <c r="I18" s="17"/>
      <c r="J18" s="17"/>
      <c r="M18" s="18" t="n">
        <f aca="false">IF(A18="",0,IF(H18="UF",0,IF(WEEKDAY(A18,2)&lt;=5,$C$7,0)))</f>
        <v>0.333333333333333</v>
      </c>
      <c r="N18" s="18" t="n">
        <f aca="false">IF(A18="",0,IF(OR(H18="U",H18="K",H18="F"),M18,IF(G18="",0,G18)))</f>
        <v>0</v>
      </c>
    </row>
    <row r="19" customFormat="false" ht="16.5" hidden="false" customHeight="true" outlineLevel="0" collapsed="false">
      <c r="A19" s="13" t="n">
        <f aca="false">IF(9&lt;=$L$4,$L$3+9-1,"")</f>
        <v>46304</v>
      </c>
      <c r="B19" s="14" t="str">
        <f aca="false">IF(A19="","",CHOOSE(WEEKDAY(A19,2),"Mo","Di","Mi","Do","Fr","Sa","So"))</f>
        <v>Fr</v>
      </c>
      <c r="C19" s="15"/>
      <c r="D19" s="15"/>
      <c r="E19" s="15"/>
      <c r="F19" s="15"/>
      <c r="G19" s="16" t="str">
        <f aca="false">IF(OR(C19="",D19=""),"",MOD(D19-C19,1)-IF(AND(E19&lt;&gt;"",F19&lt;&gt;""),MOD(F19-E19,1),0))</f>
        <v/>
      </c>
      <c r="H19" s="4"/>
      <c r="I19" s="17"/>
      <c r="J19" s="17"/>
      <c r="M19" s="18" t="n">
        <f aca="false">IF(A19="",0,IF(H19="UF",0,IF(WEEKDAY(A19,2)&lt;=5,$C$7,0)))</f>
        <v>0.333333333333333</v>
      </c>
      <c r="N19" s="18" t="n">
        <f aca="false">IF(A19="",0,IF(OR(H19="U",H19="K",H19="F"),M19,IF(G19="",0,G19)))</f>
        <v>0</v>
      </c>
    </row>
    <row r="20" customFormat="false" ht="16.5" hidden="false" customHeight="true" outlineLevel="0" collapsed="false">
      <c r="A20" s="13" t="n">
        <f aca="false">IF(10&lt;=$L$4,$L$3+10-1,"")</f>
        <v>46305</v>
      </c>
      <c r="B20" s="14" t="str">
        <f aca="false">IF(A20="","",CHOOSE(WEEKDAY(A20,2),"Mo","Di","Mi","Do","Fr","Sa","So"))</f>
        <v>Sa</v>
      </c>
      <c r="C20" s="15"/>
      <c r="D20" s="15"/>
      <c r="E20" s="15"/>
      <c r="F20" s="15"/>
      <c r="G20" s="16" t="str">
        <f aca="false">IF(OR(C20="",D20=""),"",MOD(D20-C20,1)-IF(AND(E20&lt;&gt;"",F20&lt;&gt;""),MOD(F20-E20,1),0))</f>
        <v/>
      </c>
      <c r="H20" s="4"/>
      <c r="I20" s="17"/>
      <c r="J20" s="17"/>
      <c r="M20" s="18" t="n">
        <f aca="false">IF(A20="",0,IF(H20="UF",0,IF(WEEKDAY(A20,2)&lt;=5,$C$7,0)))</f>
        <v>0</v>
      </c>
      <c r="N20" s="18" t="n">
        <f aca="false">IF(A20="",0,IF(OR(H20="U",H20="K",H20="F"),M20,IF(G20="",0,G20)))</f>
        <v>0</v>
      </c>
    </row>
    <row r="21" customFormat="false" ht="16.5" hidden="false" customHeight="true" outlineLevel="0" collapsed="false">
      <c r="A21" s="13" t="n">
        <f aca="false">IF(11&lt;=$L$4,$L$3+11-1,"")</f>
        <v>46306</v>
      </c>
      <c r="B21" s="14" t="str">
        <f aca="false">IF(A21="","",CHOOSE(WEEKDAY(A21,2),"Mo","Di","Mi","Do","Fr","Sa","So"))</f>
        <v>So</v>
      </c>
      <c r="C21" s="15"/>
      <c r="D21" s="15"/>
      <c r="E21" s="15"/>
      <c r="F21" s="15"/>
      <c r="G21" s="16" t="str">
        <f aca="false">IF(OR(C21="",D21=""),"",MOD(D21-C21,1)-IF(AND(E21&lt;&gt;"",F21&lt;&gt;""),MOD(F21-E21,1),0))</f>
        <v/>
      </c>
      <c r="H21" s="4"/>
      <c r="I21" s="17"/>
      <c r="J21" s="17"/>
      <c r="M21" s="18" t="n">
        <f aca="false">IF(A21="",0,IF(H21="UF",0,IF(WEEKDAY(A21,2)&lt;=5,$C$7,0)))</f>
        <v>0</v>
      </c>
      <c r="N21" s="18" t="n">
        <f aca="false">IF(A21="",0,IF(OR(H21="U",H21="K",H21="F"),M21,IF(G21="",0,G21)))</f>
        <v>0</v>
      </c>
    </row>
    <row r="22" customFormat="false" ht="16.5" hidden="false" customHeight="true" outlineLevel="0" collapsed="false">
      <c r="A22" s="13" t="n">
        <f aca="false">IF(12&lt;=$L$4,$L$3+12-1,"")</f>
        <v>46307</v>
      </c>
      <c r="B22" s="14" t="str">
        <f aca="false">IF(A22="","",CHOOSE(WEEKDAY(A22,2),"Mo","Di","Mi","Do","Fr","Sa","So"))</f>
        <v>Mo</v>
      </c>
      <c r="C22" s="15"/>
      <c r="D22" s="15"/>
      <c r="E22" s="15"/>
      <c r="F22" s="15"/>
      <c r="G22" s="16" t="str">
        <f aca="false">IF(OR(C22="",D22=""),"",MOD(D22-C22,1)-IF(AND(E22&lt;&gt;"",F22&lt;&gt;""),MOD(F22-E22,1),0))</f>
        <v/>
      </c>
      <c r="H22" s="4"/>
      <c r="I22" s="17"/>
      <c r="J22" s="17"/>
      <c r="M22" s="18" t="n">
        <f aca="false">IF(A22="",0,IF(H22="UF",0,IF(WEEKDAY(A22,2)&lt;=5,$C$7,0)))</f>
        <v>0.333333333333333</v>
      </c>
      <c r="N22" s="18" t="n">
        <f aca="false">IF(A22="",0,IF(OR(H22="U",H22="K",H22="F"),M22,IF(G22="",0,G22)))</f>
        <v>0</v>
      </c>
    </row>
    <row r="23" customFormat="false" ht="16.5" hidden="false" customHeight="true" outlineLevel="0" collapsed="false">
      <c r="A23" s="13" t="n">
        <f aca="false">IF(13&lt;=$L$4,$L$3+13-1,"")</f>
        <v>46308</v>
      </c>
      <c r="B23" s="14" t="str">
        <f aca="false">IF(A23="","",CHOOSE(WEEKDAY(A23,2),"Mo","Di","Mi","Do","Fr","Sa","So"))</f>
        <v>Di</v>
      </c>
      <c r="C23" s="15"/>
      <c r="D23" s="15"/>
      <c r="E23" s="15"/>
      <c r="F23" s="15"/>
      <c r="G23" s="16" t="str">
        <f aca="false">IF(OR(C23="",D23=""),"",MOD(D23-C23,1)-IF(AND(E23&lt;&gt;"",F23&lt;&gt;""),MOD(F23-E23,1),0))</f>
        <v/>
      </c>
      <c r="H23" s="4"/>
      <c r="I23" s="17"/>
      <c r="J23" s="17"/>
      <c r="M23" s="18" t="n">
        <f aca="false">IF(A23="",0,IF(H23="UF",0,IF(WEEKDAY(A23,2)&lt;=5,$C$7,0)))</f>
        <v>0.333333333333333</v>
      </c>
      <c r="N23" s="18" t="n">
        <f aca="false">IF(A23="",0,IF(OR(H23="U",H23="K",H23="F"),M23,IF(G23="",0,G23)))</f>
        <v>0</v>
      </c>
    </row>
    <row r="24" customFormat="false" ht="16.5" hidden="false" customHeight="true" outlineLevel="0" collapsed="false">
      <c r="A24" s="13" t="n">
        <f aca="false">IF(14&lt;=$L$4,$L$3+14-1,"")</f>
        <v>46309</v>
      </c>
      <c r="B24" s="14" t="str">
        <f aca="false">IF(A24="","",CHOOSE(WEEKDAY(A24,2),"Mo","Di","Mi","Do","Fr","Sa","So"))</f>
        <v>Mi</v>
      </c>
      <c r="C24" s="15"/>
      <c r="D24" s="15"/>
      <c r="E24" s="15"/>
      <c r="F24" s="15"/>
      <c r="G24" s="16" t="str">
        <f aca="false">IF(OR(C24="",D24=""),"",MOD(D24-C24,1)-IF(AND(E24&lt;&gt;"",F24&lt;&gt;""),MOD(F24-E24,1),0))</f>
        <v/>
      </c>
      <c r="H24" s="4"/>
      <c r="I24" s="17"/>
      <c r="J24" s="17"/>
      <c r="M24" s="18" t="n">
        <f aca="false">IF(A24="",0,IF(H24="UF",0,IF(WEEKDAY(A24,2)&lt;=5,$C$7,0)))</f>
        <v>0.333333333333333</v>
      </c>
      <c r="N24" s="18" t="n">
        <f aca="false">IF(A24="",0,IF(OR(H24="U",H24="K",H24="F"),M24,IF(G24="",0,G24)))</f>
        <v>0</v>
      </c>
    </row>
    <row r="25" customFormat="false" ht="16.5" hidden="false" customHeight="true" outlineLevel="0" collapsed="false">
      <c r="A25" s="13" t="n">
        <f aca="false">IF(15&lt;=$L$4,$L$3+15-1,"")</f>
        <v>46310</v>
      </c>
      <c r="B25" s="14" t="str">
        <f aca="false">IF(A25="","",CHOOSE(WEEKDAY(A25,2),"Mo","Di","Mi","Do","Fr","Sa","So"))</f>
        <v>Do</v>
      </c>
      <c r="C25" s="15"/>
      <c r="D25" s="15"/>
      <c r="E25" s="15"/>
      <c r="F25" s="15"/>
      <c r="G25" s="16" t="str">
        <f aca="false">IF(OR(C25="",D25=""),"",MOD(D25-C25,1)-IF(AND(E25&lt;&gt;"",F25&lt;&gt;""),MOD(F25-E25,1),0))</f>
        <v/>
      </c>
      <c r="H25" s="4"/>
      <c r="I25" s="17"/>
      <c r="J25" s="17"/>
      <c r="M25" s="18" t="n">
        <f aca="false">IF(A25="",0,IF(H25="UF",0,IF(WEEKDAY(A25,2)&lt;=5,$C$7,0)))</f>
        <v>0.333333333333333</v>
      </c>
      <c r="N25" s="18" t="n">
        <f aca="false">IF(A25="",0,IF(OR(H25="U",H25="K",H25="F"),M25,IF(G25="",0,G25)))</f>
        <v>0</v>
      </c>
    </row>
    <row r="26" customFormat="false" ht="16.5" hidden="false" customHeight="true" outlineLevel="0" collapsed="false">
      <c r="A26" s="13" t="n">
        <f aca="false">IF(16&lt;=$L$4,$L$3+16-1,"")</f>
        <v>46311</v>
      </c>
      <c r="B26" s="14" t="str">
        <f aca="false">IF(A26="","",CHOOSE(WEEKDAY(A26,2),"Mo","Di","Mi","Do","Fr","Sa","So"))</f>
        <v>Fr</v>
      </c>
      <c r="C26" s="15"/>
      <c r="D26" s="15"/>
      <c r="E26" s="15"/>
      <c r="F26" s="15"/>
      <c r="G26" s="16" t="str">
        <f aca="false">IF(OR(C26="",D26=""),"",MOD(D26-C26,1)-IF(AND(E26&lt;&gt;"",F26&lt;&gt;""),MOD(F26-E26,1),0))</f>
        <v/>
      </c>
      <c r="H26" s="4"/>
      <c r="I26" s="17"/>
      <c r="J26" s="17"/>
      <c r="M26" s="18" t="n">
        <f aca="false">IF(A26="",0,IF(H26="UF",0,IF(WEEKDAY(A26,2)&lt;=5,$C$7,0)))</f>
        <v>0.333333333333333</v>
      </c>
      <c r="N26" s="18" t="n">
        <f aca="false">IF(A26="",0,IF(OR(H26="U",H26="K",H26="F"),M26,IF(G26="",0,G26)))</f>
        <v>0</v>
      </c>
    </row>
    <row r="27" customFormat="false" ht="16.5" hidden="false" customHeight="true" outlineLevel="0" collapsed="false">
      <c r="A27" s="13" t="n">
        <f aca="false">IF(17&lt;=$L$4,$L$3+17-1,"")</f>
        <v>46312</v>
      </c>
      <c r="B27" s="14" t="str">
        <f aca="false">IF(A27="","",CHOOSE(WEEKDAY(A27,2),"Mo","Di","Mi","Do","Fr","Sa","So"))</f>
        <v>Sa</v>
      </c>
      <c r="C27" s="15"/>
      <c r="D27" s="15"/>
      <c r="E27" s="15"/>
      <c r="F27" s="15"/>
      <c r="G27" s="16" t="str">
        <f aca="false">IF(OR(C27="",D27=""),"",MOD(D27-C27,1)-IF(AND(E27&lt;&gt;"",F27&lt;&gt;""),MOD(F27-E27,1),0))</f>
        <v/>
      </c>
      <c r="H27" s="4"/>
      <c r="I27" s="17"/>
      <c r="J27" s="17"/>
      <c r="M27" s="18" t="n">
        <f aca="false">IF(A27="",0,IF(H27="UF",0,IF(WEEKDAY(A27,2)&lt;=5,$C$7,0)))</f>
        <v>0</v>
      </c>
      <c r="N27" s="18" t="n">
        <f aca="false">IF(A27="",0,IF(OR(H27="U",H27="K",H27="F"),M27,IF(G27="",0,G27)))</f>
        <v>0</v>
      </c>
    </row>
    <row r="28" customFormat="false" ht="16.5" hidden="false" customHeight="true" outlineLevel="0" collapsed="false">
      <c r="A28" s="13" t="n">
        <f aca="false">IF(18&lt;=$L$4,$L$3+18-1,"")</f>
        <v>46313</v>
      </c>
      <c r="B28" s="14" t="str">
        <f aca="false">IF(A28="","",CHOOSE(WEEKDAY(A28,2),"Mo","Di","Mi","Do","Fr","Sa","So"))</f>
        <v>So</v>
      </c>
      <c r="C28" s="15"/>
      <c r="D28" s="15"/>
      <c r="E28" s="15"/>
      <c r="F28" s="15"/>
      <c r="G28" s="16" t="str">
        <f aca="false">IF(OR(C28="",D28=""),"",MOD(D28-C28,1)-IF(AND(E28&lt;&gt;"",F28&lt;&gt;""),MOD(F28-E28,1),0))</f>
        <v/>
      </c>
      <c r="H28" s="4"/>
      <c r="I28" s="17"/>
      <c r="J28" s="17"/>
      <c r="M28" s="18" t="n">
        <f aca="false">IF(A28="",0,IF(H28="UF",0,IF(WEEKDAY(A28,2)&lt;=5,$C$7,0)))</f>
        <v>0</v>
      </c>
      <c r="N28" s="18" t="n">
        <f aca="false">IF(A28="",0,IF(OR(H28="U",H28="K",H28="F"),M28,IF(G28="",0,G28)))</f>
        <v>0</v>
      </c>
    </row>
    <row r="29" customFormat="false" ht="16.5" hidden="false" customHeight="true" outlineLevel="0" collapsed="false">
      <c r="A29" s="13" t="n">
        <f aca="false">IF(19&lt;=$L$4,$L$3+19-1,"")</f>
        <v>46314</v>
      </c>
      <c r="B29" s="14" t="str">
        <f aca="false">IF(A29="","",CHOOSE(WEEKDAY(A29,2),"Mo","Di","Mi","Do","Fr","Sa","So"))</f>
        <v>Mo</v>
      </c>
      <c r="C29" s="15"/>
      <c r="D29" s="15"/>
      <c r="E29" s="15"/>
      <c r="F29" s="15"/>
      <c r="G29" s="16" t="str">
        <f aca="false">IF(OR(C29="",D29=""),"",MOD(D29-C29,1)-IF(AND(E29&lt;&gt;"",F29&lt;&gt;""),MOD(F29-E29,1),0))</f>
        <v/>
      </c>
      <c r="H29" s="4"/>
      <c r="I29" s="17"/>
      <c r="J29" s="17"/>
      <c r="M29" s="18" t="n">
        <f aca="false">IF(A29="",0,IF(H29="UF",0,IF(WEEKDAY(A29,2)&lt;=5,$C$7,0)))</f>
        <v>0.333333333333333</v>
      </c>
      <c r="N29" s="18" t="n">
        <f aca="false">IF(A29="",0,IF(OR(H29="U",H29="K",H29="F"),M29,IF(G29="",0,G29)))</f>
        <v>0</v>
      </c>
    </row>
    <row r="30" customFormat="false" ht="16.5" hidden="false" customHeight="true" outlineLevel="0" collapsed="false">
      <c r="A30" s="13" t="n">
        <f aca="false">IF(20&lt;=$L$4,$L$3+20-1,"")</f>
        <v>46315</v>
      </c>
      <c r="B30" s="14" t="str">
        <f aca="false">IF(A30="","",CHOOSE(WEEKDAY(A30,2),"Mo","Di","Mi","Do","Fr","Sa","So"))</f>
        <v>Di</v>
      </c>
      <c r="C30" s="15"/>
      <c r="D30" s="15"/>
      <c r="E30" s="15"/>
      <c r="F30" s="15"/>
      <c r="G30" s="16" t="str">
        <f aca="false">IF(OR(C30="",D30=""),"",MOD(D30-C30,1)-IF(AND(E30&lt;&gt;"",F30&lt;&gt;""),MOD(F30-E30,1),0))</f>
        <v/>
      </c>
      <c r="H30" s="4"/>
      <c r="I30" s="17"/>
      <c r="J30" s="17"/>
      <c r="M30" s="18" t="n">
        <f aca="false">IF(A30="",0,IF(H30="UF",0,IF(WEEKDAY(A30,2)&lt;=5,$C$7,0)))</f>
        <v>0.333333333333333</v>
      </c>
      <c r="N30" s="18" t="n">
        <f aca="false">IF(A30="",0,IF(OR(H30="U",H30="K",H30="F"),M30,IF(G30="",0,G30)))</f>
        <v>0</v>
      </c>
    </row>
    <row r="31" customFormat="false" ht="16.5" hidden="false" customHeight="true" outlineLevel="0" collapsed="false">
      <c r="A31" s="13" t="n">
        <f aca="false">IF(21&lt;=$L$4,$L$3+21-1,"")</f>
        <v>46316</v>
      </c>
      <c r="B31" s="14" t="str">
        <f aca="false">IF(A31="","",CHOOSE(WEEKDAY(A31,2),"Mo","Di","Mi","Do","Fr","Sa","So"))</f>
        <v>Mi</v>
      </c>
      <c r="C31" s="15"/>
      <c r="D31" s="15"/>
      <c r="E31" s="15"/>
      <c r="F31" s="15"/>
      <c r="G31" s="16" t="str">
        <f aca="false">IF(OR(C31="",D31=""),"",MOD(D31-C31,1)-IF(AND(E31&lt;&gt;"",F31&lt;&gt;""),MOD(F31-E31,1),0))</f>
        <v/>
      </c>
      <c r="H31" s="4"/>
      <c r="I31" s="17"/>
      <c r="J31" s="17"/>
      <c r="M31" s="18" t="n">
        <f aca="false">IF(A31="",0,IF(H31="UF",0,IF(WEEKDAY(A31,2)&lt;=5,$C$7,0)))</f>
        <v>0.333333333333333</v>
      </c>
      <c r="N31" s="18" t="n">
        <f aca="false">IF(A31="",0,IF(OR(H31="U",H31="K",H31="F"),M31,IF(G31="",0,G31)))</f>
        <v>0</v>
      </c>
    </row>
    <row r="32" customFormat="false" ht="16.5" hidden="false" customHeight="true" outlineLevel="0" collapsed="false">
      <c r="A32" s="13" t="n">
        <f aca="false">IF(22&lt;=$L$4,$L$3+22-1,"")</f>
        <v>46317</v>
      </c>
      <c r="B32" s="14" t="str">
        <f aca="false">IF(A32="","",CHOOSE(WEEKDAY(A32,2),"Mo","Di","Mi","Do","Fr","Sa","So"))</f>
        <v>Do</v>
      </c>
      <c r="C32" s="15"/>
      <c r="D32" s="15"/>
      <c r="E32" s="15"/>
      <c r="F32" s="15"/>
      <c r="G32" s="16" t="str">
        <f aca="false">IF(OR(C32="",D32=""),"",MOD(D32-C32,1)-IF(AND(E32&lt;&gt;"",F32&lt;&gt;""),MOD(F32-E32,1),0))</f>
        <v/>
      </c>
      <c r="H32" s="4"/>
      <c r="I32" s="17"/>
      <c r="J32" s="17"/>
      <c r="M32" s="18" t="n">
        <f aca="false">IF(A32="",0,IF(H32="UF",0,IF(WEEKDAY(A32,2)&lt;=5,$C$7,0)))</f>
        <v>0.333333333333333</v>
      </c>
      <c r="N32" s="18" t="n">
        <f aca="false">IF(A32="",0,IF(OR(H32="U",H32="K",H32="F"),M32,IF(G32="",0,G32)))</f>
        <v>0</v>
      </c>
    </row>
    <row r="33" customFormat="false" ht="16.5" hidden="false" customHeight="true" outlineLevel="0" collapsed="false">
      <c r="A33" s="13" t="n">
        <f aca="false">IF(23&lt;=$L$4,$L$3+23-1,"")</f>
        <v>46318</v>
      </c>
      <c r="B33" s="14" t="str">
        <f aca="false">IF(A33="","",CHOOSE(WEEKDAY(A33,2),"Mo","Di","Mi","Do","Fr","Sa","So"))</f>
        <v>Fr</v>
      </c>
      <c r="C33" s="15"/>
      <c r="D33" s="15"/>
      <c r="E33" s="15"/>
      <c r="F33" s="15"/>
      <c r="G33" s="16" t="str">
        <f aca="false">IF(OR(C33="",D33=""),"",MOD(D33-C33,1)-IF(AND(E33&lt;&gt;"",F33&lt;&gt;""),MOD(F33-E33,1),0))</f>
        <v/>
      </c>
      <c r="H33" s="4"/>
      <c r="I33" s="17"/>
      <c r="J33" s="17"/>
      <c r="M33" s="18" t="n">
        <f aca="false">IF(A33="",0,IF(H33="UF",0,IF(WEEKDAY(A33,2)&lt;=5,$C$7,0)))</f>
        <v>0.333333333333333</v>
      </c>
      <c r="N33" s="18" t="n">
        <f aca="false">IF(A33="",0,IF(OR(H33="U",H33="K",H33="F"),M33,IF(G33="",0,G33)))</f>
        <v>0</v>
      </c>
    </row>
    <row r="34" customFormat="false" ht="16.5" hidden="false" customHeight="true" outlineLevel="0" collapsed="false">
      <c r="A34" s="13" t="n">
        <f aca="false">IF(24&lt;=$L$4,$L$3+24-1,"")</f>
        <v>46319</v>
      </c>
      <c r="B34" s="14" t="str">
        <f aca="false">IF(A34="","",CHOOSE(WEEKDAY(A34,2),"Mo","Di","Mi","Do","Fr","Sa","So"))</f>
        <v>Sa</v>
      </c>
      <c r="C34" s="15"/>
      <c r="D34" s="15"/>
      <c r="E34" s="15"/>
      <c r="F34" s="15"/>
      <c r="G34" s="16" t="str">
        <f aca="false">IF(OR(C34="",D34=""),"",MOD(D34-C34,1)-IF(AND(E34&lt;&gt;"",F34&lt;&gt;""),MOD(F34-E34,1),0))</f>
        <v/>
      </c>
      <c r="H34" s="4"/>
      <c r="I34" s="17"/>
      <c r="J34" s="17"/>
      <c r="M34" s="18" t="n">
        <f aca="false">IF(A34="",0,IF(H34="UF",0,IF(WEEKDAY(A34,2)&lt;=5,$C$7,0)))</f>
        <v>0</v>
      </c>
      <c r="N34" s="18" t="n">
        <f aca="false">IF(A34="",0,IF(OR(H34="U",H34="K",H34="F"),M34,IF(G34="",0,G34)))</f>
        <v>0</v>
      </c>
    </row>
    <row r="35" customFormat="false" ht="16.5" hidden="false" customHeight="true" outlineLevel="0" collapsed="false">
      <c r="A35" s="13" t="n">
        <f aca="false">IF(25&lt;=$L$4,$L$3+25-1,"")</f>
        <v>46320</v>
      </c>
      <c r="B35" s="14" t="str">
        <f aca="false">IF(A35="","",CHOOSE(WEEKDAY(A35,2),"Mo","Di","Mi","Do","Fr","Sa","So"))</f>
        <v>So</v>
      </c>
      <c r="C35" s="15"/>
      <c r="D35" s="15"/>
      <c r="E35" s="15"/>
      <c r="F35" s="15"/>
      <c r="G35" s="16" t="str">
        <f aca="false">IF(OR(C35="",D35=""),"",MOD(D35-C35,1)-IF(AND(E35&lt;&gt;"",F35&lt;&gt;""),MOD(F35-E35,1),0))</f>
        <v/>
      </c>
      <c r="H35" s="4"/>
      <c r="I35" s="17"/>
      <c r="J35" s="17"/>
      <c r="M35" s="18" t="n">
        <f aca="false">IF(A35="",0,IF(H35="UF",0,IF(WEEKDAY(A35,2)&lt;=5,$C$7,0)))</f>
        <v>0</v>
      </c>
      <c r="N35" s="18" t="n">
        <f aca="false">IF(A35="",0,IF(OR(H35="U",H35="K",H35="F"),M35,IF(G35="",0,G35)))</f>
        <v>0</v>
      </c>
    </row>
    <row r="36" customFormat="false" ht="16.5" hidden="false" customHeight="true" outlineLevel="0" collapsed="false">
      <c r="A36" s="13" t="n">
        <f aca="false">IF(26&lt;=$L$4,$L$3+26-1,"")</f>
        <v>46321</v>
      </c>
      <c r="B36" s="14" t="str">
        <f aca="false">IF(A36="","",CHOOSE(WEEKDAY(A36,2),"Mo","Di","Mi","Do","Fr","Sa","So"))</f>
        <v>Mo</v>
      </c>
      <c r="C36" s="15"/>
      <c r="D36" s="15"/>
      <c r="E36" s="15"/>
      <c r="F36" s="15"/>
      <c r="G36" s="16" t="str">
        <f aca="false">IF(OR(C36="",D36=""),"",MOD(D36-C36,1)-IF(AND(E36&lt;&gt;"",F36&lt;&gt;""),MOD(F36-E36,1),0))</f>
        <v/>
      </c>
      <c r="H36" s="4"/>
      <c r="I36" s="17"/>
      <c r="J36" s="17"/>
      <c r="M36" s="18" t="n">
        <f aca="false">IF(A36="",0,IF(H36="UF",0,IF(WEEKDAY(A36,2)&lt;=5,$C$7,0)))</f>
        <v>0.333333333333333</v>
      </c>
      <c r="N36" s="18" t="n">
        <f aca="false">IF(A36="",0,IF(OR(H36="U",H36="K",H36="F"),M36,IF(G36="",0,G36)))</f>
        <v>0</v>
      </c>
    </row>
    <row r="37" customFormat="false" ht="16.5" hidden="false" customHeight="true" outlineLevel="0" collapsed="false">
      <c r="A37" s="13" t="n">
        <f aca="false">IF(27&lt;=$L$4,$L$3+27-1,"")</f>
        <v>46322</v>
      </c>
      <c r="B37" s="14" t="str">
        <f aca="false">IF(A37="","",CHOOSE(WEEKDAY(A37,2),"Mo","Di","Mi","Do","Fr","Sa","So"))</f>
        <v>Di</v>
      </c>
      <c r="C37" s="15"/>
      <c r="D37" s="15"/>
      <c r="E37" s="15"/>
      <c r="F37" s="15"/>
      <c r="G37" s="16" t="str">
        <f aca="false">IF(OR(C37="",D37=""),"",MOD(D37-C37,1)-IF(AND(E37&lt;&gt;"",F37&lt;&gt;""),MOD(F37-E37,1),0))</f>
        <v/>
      </c>
      <c r="H37" s="4"/>
      <c r="I37" s="17"/>
      <c r="J37" s="17"/>
      <c r="M37" s="18" t="n">
        <f aca="false">IF(A37="",0,IF(H37="UF",0,IF(WEEKDAY(A37,2)&lt;=5,$C$7,0)))</f>
        <v>0.333333333333333</v>
      </c>
      <c r="N37" s="18" t="n">
        <f aca="false">IF(A37="",0,IF(OR(H37="U",H37="K",H37="F"),M37,IF(G37="",0,G37)))</f>
        <v>0</v>
      </c>
    </row>
    <row r="38" customFormat="false" ht="16.5" hidden="false" customHeight="true" outlineLevel="0" collapsed="false">
      <c r="A38" s="13" t="n">
        <f aca="false">IF(28&lt;=$L$4,$L$3+28-1,"")</f>
        <v>46323</v>
      </c>
      <c r="B38" s="14" t="str">
        <f aca="false">IF(A38="","",CHOOSE(WEEKDAY(A38,2),"Mo","Di","Mi","Do","Fr","Sa","So"))</f>
        <v>Mi</v>
      </c>
      <c r="C38" s="15"/>
      <c r="D38" s="15"/>
      <c r="E38" s="15"/>
      <c r="F38" s="15"/>
      <c r="G38" s="16" t="str">
        <f aca="false">IF(OR(C38="",D38=""),"",MOD(D38-C38,1)-IF(AND(E38&lt;&gt;"",F38&lt;&gt;""),MOD(F38-E38,1),0))</f>
        <v/>
      </c>
      <c r="H38" s="4"/>
      <c r="I38" s="17"/>
      <c r="J38" s="17"/>
      <c r="M38" s="18" t="n">
        <f aca="false">IF(A38="",0,IF(H38="UF",0,IF(WEEKDAY(A38,2)&lt;=5,$C$7,0)))</f>
        <v>0.333333333333333</v>
      </c>
      <c r="N38" s="18" t="n">
        <f aca="false">IF(A38="",0,IF(OR(H38="U",H38="K",H38="F"),M38,IF(G38="",0,G38)))</f>
        <v>0</v>
      </c>
    </row>
    <row r="39" customFormat="false" ht="16.5" hidden="false" customHeight="true" outlineLevel="0" collapsed="false">
      <c r="A39" s="13" t="n">
        <f aca="false">IF(29&lt;=$L$4,$L$3+29-1,"")</f>
        <v>46324</v>
      </c>
      <c r="B39" s="14" t="str">
        <f aca="false">IF(A39="","",CHOOSE(WEEKDAY(A39,2),"Mo","Di","Mi","Do","Fr","Sa","So"))</f>
        <v>Do</v>
      </c>
      <c r="C39" s="15"/>
      <c r="D39" s="15"/>
      <c r="E39" s="15"/>
      <c r="F39" s="15"/>
      <c r="G39" s="16" t="str">
        <f aca="false">IF(OR(C39="",D39=""),"",MOD(D39-C39,1)-IF(AND(E39&lt;&gt;"",F39&lt;&gt;""),MOD(F39-E39,1),0))</f>
        <v/>
      </c>
      <c r="H39" s="4"/>
      <c r="I39" s="17"/>
      <c r="J39" s="17"/>
      <c r="M39" s="18" t="n">
        <f aca="false">IF(A39="",0,IF(H39="UF",0,IF(WEEKDAY(A39,2)&lt;=5,$C$7,0)))</f>
        <v>0.333333333333333</v>
      </c>
      <c r="N39" s="18" t="n">
        <f aca="false">IF(A39="",0,IF(OR(H39="U",H39="K",H39="F"),M39,IF(G39="",0,G39)))</f>
        <v>0</v>
      </c>
    </row>
    <row r="40" customFormat="false" ht="16.5" hidden="false" customHeight="true" outlineLevel="0" collapsed="false">
      <c r="A40" s="13" t="n">
        <f aca="false">IF(30&lt;=$L$4,$L$3+30-1,"")</f>
        <v>46325</v>
      </c>
      <c r="B40" s="14" t="str">
        <f aca="false">IF(A40="","",CHOOSE(WEEKDAY(A40,2),"Mo","Di","Mi","Do","Fr","Sa","So"))</f>
        <v>Fr</v>
      </c>
      <c r="C40" s="15"/>
      <c r="D40" s="15"/>
      <c r="E40" s="15"/>
      <c r="F40" s="15"/>
      <c r="G40" s="16" t="str">
        <f aca="false">IF(OR(C40="",D40=""),"",MOD(D40-C40,1)-IF(AND(E40&lt;&gt;"",F40&lt;&gt;""),MOD(F40-E40,1),0))</f>
        <v/>
      </c>
      <c r="H40" s="4"/>
      <c r="I40" s="17"/>
      <c r="J40" s="17"/>
      <c r="M40" s="18" t="n">
        <f aca="false">IF(A40="",0,IF(H40="UF",0,IF(WEEKDAY(A40,2)&lt;=5,$C$7,0)))</f>
        <v>0.333333333333333</v>
      </c>
      <c r="N40" s="18" t="n">
        <f aca="false">IF(A40="",0,IF(OR(H40="U",H40="K",H40="F"),M40,IF(G40="",0,G40)))</f>
        <v>0</v>
      </c>
    </row>
    <row r="41" customFormat="false" ht="16.5" hidden="false" customHeight="true" outlineLevel="0" collapsed="false">
      <c r="A41" s="13" t="n">
        <f aca="false">IF(31&lt;=$L$4,$L$3+31-1,"")</f>
        <v>46326</v>
      </c>
      <c r="B41" s="14" t="str">
        <f aca="false">IF(A41="","",CHOOSE(WEEKDAY(A41,2),"Mo","Di","Mi","Do","Fr","Sa","So"))</f>
        <v>Sa</v>
      </c>
      <c r="C41" s="15"/>
      <c r="D41" s="15"/>
      <c r="E41" s="15"/>
      <c r="F41" s="15"/>
      <c r="G41" s="16" t="str">
        <f aca="false">IF(OR(C41="",D41=""),"",MOD(D41-C41,1)-IF(AND(E41&lt;&gt;"",F41&lt;&gt;""),MOD(F41-E41,1),0))</f>
        <v/>
      </c>
      <c r="H41" s="4"/>
      <c r="I41" s="17"/>
      <c r="J41" s="17"/>
      <c r="M41" s="18" t="n">
        <f aca="false">IF(A41="",0,IF(H41="UF",0,IF(WEEKDAY(A41,2)&lt;=5,$C$7,0)))</f>
        <v>0</v>
      </c>
      <c r="N41" s="18" t="n">
        <f aca="false">IF(A41="",0,IF(OR(H41="U",H41="K",H41="F"),M41,IF(G41="",0,G41)))</f>
        <v>0</v>
      </c>
    </row>
    <row r="43" customFormat="false" ht="15" hidden="false" customHeight="false" outlineLevel="0" collapsed="false">
      <c r="H43" s="19" t="s">
        <v>24</v>
      </c>
      <c r="I43" s="19"/>
      <c r="J43" s="19"/>
      <c r="L43" s="7" t="n">
        <f aca="false">(SUM(N11:N41)-SUM(M11:M41))*24+IF($E$8="Minus",-1,1)*$C$8*24</f>
        <v>-176</v>
      </c>
    </row>
    <row r="44" customFormat="false" ht="18" hidden="false" customHeight="true" outlineLevel="0" collapsed="false">
      <c r="H44" s="20" t="s">
        <v>25</v>
      </c>
      <c r="I44" s="20"/>
      <c r="J44" s="21" t="n">
        <f aca="false">SUM(G11:G41)</f>
        <v>0</v>
      </c>
    </row>
    <row r="45" customFormat="false" ht="18" hidden="false" customHeight="true" outlineLevel="0" collapsed="false">
      <c r="H45" s="20" t="s">
        <v>26</v>
      </c>
      <c r="I45" s="20"/>
      <c r="J45" s="22" t="n">
        <f aca="false">COUNTIF(H11:H41,"U")+COUNTIF(H11:H41,"K")+COUNTIF(H11:H41,"F")</f>
        <v>0</v>
      </c>
    </row>
    <row r="46" customFormat="false" ht="18" hidden="false" customHeight="true" outlineLevel="0" collapsed="false">
      <c r="H46" s="20" t="s">
        <v>27</v>
      </c>
      <c r="I46" s="20"/>
      <c r="J46" s="21" t="n">
        <f aca="false">SUM(M11:M41)</f>
        <v>7.33333333333333</v>
      </c>
    </row>
    <row r="47" customFormat="false" ht="25.5" hidden="false" customHeight="true" outlineLevel="0" collapsed="false">
      <c r="A47" s="23"/>
      <c r="B47" s="23"/>
      <c r="C47" s="23"/>
      <c r="D47" s="23"/>
      <c r="E47" s="23"/>
      <c r="F47" s="23"/>
      <c r="H47" s="20" t="s">
        <v>28</v>
      </c>
      <c r="I47" s="20"/>
      <c r="J47" s="21" t="n">
        <f aca="false">SUM(N11:N41)</f>
        <v>0</v>
      </c>
    </row>
    <row r="48" customFormat="false" ht="18" hidden="false" customHeight="true" outlineLevel="0" collapsed="false">
      <c r="A48" s="24" t="s">
        <v>29</v>
      </c>
      <c r="B48" s="24"/>
      <c r="C48" s="24"/>
      <c r="D48" s="24" t="s">
        <v>30</v>
      </c>
      <c r="E48" s="24"/>
      <c r="F48" s="24"/>
      <c r="H48" s="20" t="s">
        <v>11</v>
      </c>
      <c r="I48" s="20"/>
      <c r="J48" s="25" t="str">
        <f aca="false">IF($E$8="Minus","-","+")&amp;TEXT($C$8,"[h]:mm")</f>
        <v>+0:00</v>
      </c>
    </row>
    <row r="49" customFormat="false" ht="18" hidden="false" customHeight="true" outlineLevel="0" collapsed="false">
      <c r="H49" s="26" t="s">
        <v>31</v>
      </c>
      <c r="I49" s="26"/>
      <c r="J49" s="27" t="str">
        <f aca="false">IF($L$43&lt;0,"-","+")&amp;TEXT(ABS($L$43)/24,"[h]:mm")</f>
        <v>-176:00</v>
      </c>
    </row>
    <row r="51" customFormat="false" ht="25.5" hidden="false" customHeight="true" outlineLevel="0" collapsed="false">
      <c r="A51" s="28" t="s">
        <v>32</v>
      </c>
      <c r="B51" s="28"/>
      <c r="C51" s="28"/>
      <c r="D51" s="28"/>
      <c r="E51" s="28"/>
      <c r="F51" s="28"/>
      <c r="G51" s="28"/>
      <c r="H51" s="28"/>
      <c r="I51" s="28"/>
      <c r="J51" s="28"/>
    </row>
  </sheetData>
  <sheetProtection sheet="true" formatCells="false" formatColumns="false" formatRows="false"/>
  <mergeCells count="25">
    <mergeCell ref="A1:F1"/>
    <mergeCell ref="G1:J1"/>
    <mergeCell ref="A3:B3"/>
    <mergeCell ref="C3:D3"/>
    <mergeCell ref="G3:J8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C8:D8"/>
    <mergeCell ref="H43:J43"/>
    <mergeCell ref="H44:I44"/>
    <mergeCell ref="H45:I45"/>
    <mergeCell ref="H46:I46"/>
    <mergeCell ref="H47:I47"/>
    <mergeCell ref="A48:C48"/>
    <mergeCell ref="D48:F48"/>
    <mergeCell ref="H48:I48"/>
    <mergeCell ref="H49:I49"/>
    <mergeCell ref="A51:J51"/>
  </mergeCells>
  <conditionalFormatting sqref="A11:J41">
    <cfRule type="expression" priority="2" aboveAverage="0" equalAverage="0" bottom="0" percent="0" rank="0" text="" dxfId="0">
      <formula>AND($A11&lt;&gt;"",WEEKDAY($A11,2)&gt;5)</formula>
    </cfRule>
    <cfRule type="expression" priority="3" aboveAverage="0" equalAverage="0" bottom="0" percent="0" rank="0" text="" dxfId="1">
      <formula>$A11=""</formula>
    </cfRule>
  </conditionalFormatting>
  <dataValidations count="4">
    <dataValidation allowBlank="true" error="Bitte U, K, F oder UF eintragen." errorStyle="stop" errorTitle="Kürzel" operator="between" showDropDown="false" showErrorMessage="true" showInputMessage="false" sqref="H11:H41" type="list">
      <formula1>"U,K,F,UF"</formula1>
      <formula2>0</formula2>
    </dataValidation>
    <dataValidation allowBlank="false" errorStyle="stop" operator="between" showDropDown="false" showErrorMessage="false" showInputMessage="false" sqref="E8" type="list">
      <formula1>"Plus,Minus"</formula1>
      <formula2>0</formula2>
    </dataValidation>
    <dataValidation allowBlank="false" error="Monat als Zahl von 1 bis 12." errorStyle="stop" operator="between" showDropDown="false" showErrorMessage="true" showInputMessage="false" sqref="C5" type="whole">
      <formula1>1</formula1>
      <formula2>12</formula2>
    </dataValidation>
    <dataValidation allowBlank="false" error="Bitte als Uhrzeit eingeben, zum Beispiel 07:30." errorStyle="stop" errorTitle="Uhrzeit" operator="between" showDropDown="false" showErrorMessage="true" showInputMessage="false" sqref="C11:F41" type="time">
      <formula1>0</formula1>
      <formula2>0.999988</formula2>
    </dataValidation>
  </dataValidations>
  <printOptions headings="false" gridLines="false" gridLinesSet="true" horizontalCentered="false" verticalCentered="false"/>
  <pageMargins left="0.5" right="0.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0"/>
  </cols>
  <sheetData>
    <row r="1" customFormat="false" ht="18" hidden="false" customHeight="true" outlineLevel="0" collapsed="false">
      <c r="A1" s="29" t="s">
        <v>33</v>
      </c>
    </row>
    <row r="2" customFormat="false" ht="15.75" hidden="false" customHeight="true" outlineLevel="0" collapsed="false">
      <c r="A2" s="30"/>
    </row>
    <row r="3" customFormat="false" ht="30" hidden="false" customHeight="true" outlineLevel="0" collapsed="false">
      <c r="A3" s="30" t="s">
        <v>34</v>
      </c>
    </row>
    <row r="4" customFormat="false" ht="15.75" hidden="false" customHeight="true" outlineLevel="0" collapsed="false">
      <c r="A4" s="30" t="s">
        <v>35</v>
      </c>
    </row>
    <row r="5" customFormat="false" ht="30" hidden="false" customHeight="true" outlineLevel="0" collapsed="false">
      <c r="A5" s="30" t="s">
        <v>36</v>
      </c>
    </row>
    <row r="6" customFormat="false" ht="30" hidden="false" customHeight="true" outlineLevel="0" collapsed="false">
      <c r="A6" s="30" t="s">
        <v>37</v>
      </c>
    </row>
    <row r="7" customFormat="false" ht="30" hidden="false" customHeight="true" outlineLevel="0" collapsed="false">
      <c r="A7" s="30" t="s">
        <v>38</v>
      </c>
    </row>
    <row r="8" customFormat="false" ht="30" hidden="false" customHeight="true" outlineLevel="0" collapsed="false">
      <c r="A8" s="30" t="s">
        <v>39</v>
      </c>
    </row>
    <row r="9" customFormat="false" ht="30" hidden="false" customHeight="true" outlineLevel="0" collapsed="false">
      <c r="A9" s="30" t="s">
        <v>40</v>
      </c>
    </row>
    <row r="10" customFormat="false" ht="15.75" hidden="false" customHeight="true" outlineLevel="0" collapsed="false">
      <c r="A10" s="30" t="s">
        <v>41</v>
      </c>
    </row>
    <row r="11" customFormat="false" ht="15.75" hidden="false" customHeight="true" outlineLevel="0" collapsed="false">
      <c r="A11" s="30"/>
    </row>
    <row r="12" customFormat="false" ht="18" hidden="false" customHeight="true" outlineLevel="0" collapsed="false">
      <c r="A12" s="31" t="s">
        <v>42</v>
      </c>
    </row>
    <row r="13" customFormat="false" ht="30" hidden="false" customHeight="true" outlineLevel="0" collapsed="false">
      <c r="A13" s="30" t="s">
        <v>43</v>
      </c>
    </row>
    <row r="14" customFormat="false" ht="15.75" hidden="false" customHeight="true" outlineLevel="0" collapsed="false">
      <c r="A14" s="30"/>
    </row>
    <row r="15" customFormat="false" ht="18" hidden="false" customHeight="true" outlineLevel="0" collapsed="false">
      <c r="A15" s="31" t="s">
        <v>44</v>
      </c>
    </row>
    <row r="16" customFormat="false" ht="30" hidden="false" customHeight="true" outlineLevel="0" collapsed="false">
      <c r="A16" s="30" t="s">
        <v>45</v>
      </c>
    </row>
    <row r="17" customFormat="false" ht="15.75" hidden="false" customHeight="true" outlineLevel="0" collapsed="false">
      <c r="A17" s="30"/>
    </row>
    <row r="18" customFormat="false" ht="30" hidden="false" customHeight="true" outlineLevel="0" collapsed="false">
      <c r="A18" s="30" t="s">
        <v>46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2026-10-26T12:25:25Z</dcterms:created>
  <dc:creator>openpyxl</dc:creator>
  <dc:description/>
  <dc:language>en-US</dc:language>
  <cp:lastModifiedBy/>
  <dcterms:modified xsi:type="dcterms:W3CDTF">2026-10-26T12:25:25Z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